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7" i="1" l="1"/>
  <c r="P18" i="1"/>
  <c r="P19" i="1"/>
  <c r="P20" i="1"/>
  <c r="P21" i="1"/>
  <c r="O24" i="1"/>
  <c r="O25" i="1"/>
  <c r="O26" i="1"/>
  <c r="O22" i="1"/>
  <c r="O23" i="1"/>
  <c r="O17" i="1"/>
  <c r="O19" i="1"/>
  <c r="O20" i="1"/>
  <c r="O21" i="1"/>
  <c r="O12" i="1"/>
  <c r="O13" i="1"/>
  <c r="O15" i="1"/>
  <c r="N22" i="1"/>
  <c r="N23" i="1"/>
  <c r="N19" i="1"/>
  <c r="N20" i="1"/>
  <c r="N21" i="1"/>
  <c r="N17" i="1"/>
  <c r="N18" i="1"/>
  <c r="Q24" i="1"/>
  <c r="Q25" i="1"/>
  <c r="Q26" i="1"/>
  <c r="P15" i="1"/>
  <c r="P16" i="1"/>
  <c r="K23" i="1"/>
  <c r="H23" i="1"/>
  <c r="H30" i="1" s="1"/>
  <c r="G23" i="1" l="1"/>
  <c r="G17" i="1"/>
  <c r="G18" i="1"/>
  <c r="G19" i="1"/>
  <c r="G20" i="1"/>
  <c r="G21" i="1"/>
  <c r="G15" i="1"/>
  <c r="G16" i="1"/>
  <c r="G14" i="1"/>
  <c r="F23" i="1"/>
  <c r="Q15" i="1" l="1"/>
  <c r="R29" i="1"/>
  <c r="R13" i="1"/>
  <c r="N12" i="1"/>
  <c r="N29" i="1"/>
  <c r="S13" i="1" l="1"/>
  <c r="R22" i="1"/>
  <c r="R20" i="1"/>
  <c r="R19" i="1"/>
  <c r="R17" i="1"/>
  <c r="Q29" i="1"/>
  <c r="Q28" i="1"/>
  <c r="Q22" i="1"/>
  <c r="Q21" i="1"/>
  <c r="Q20" i="1"/>
  <c r="Q19" i="1"/>
  <c r="Q18" i="1"/>
  <c r="Q17" i="1"/>
  <c r="Q16" i="1"/>
  <c r="Q14" i="1"/>
  <c r="Q13" i="1"/>
  <c r="Q12" i="1"/>
  <c r="Q11" i="1"/>
  <c r="Q10" i="1"/>
  <c r="N28" i="1"/>
  <c r="N25" i="1"/>
  <c r="N24" i="1"/>
  <c r="N16" i="1"/>
  <c r="N15" i="1"/>
  <c r="N14" i="1"/>
  <c r="N13" i="1"/>
  <c r="N11" i="1"/>
  <c r="N10" i="1"/>
  <c r="M28" i="1" l="1"/>
  <c r="M22" i="1" l="1"/>
  <c r="G22" i="1"/>
  <c r="J22" i="1"/>
  <c r="P22" i="1" l="1"/>
  <c r="S22" i="1"/>
  <c r="M19" i="1"/>
  <c r="J19" i="1"/>
  <c r="S19" i="1" l="1"/>
  <c r="G29" i="1"/>
  <c r="G28" i="1"/>
  <c r="P28" i="1" s="1"/>
  <c r="G25" i="1"/>
  <c r="G24" i="1"/>
  <c r="P13" i="1"/>
  <c r="N9" i="1" l="1"/>
  <c r="G30" i="1" l="1"/>
  <c r="F30" i="1"/>
  <c r="E30" i="1"/>
  <c r="J28" i="1"/>
  <c r="S28" i="1" s="1"/>
  <c r="L23" i="1" l="1"/>
  <c r="I23" i="1"/>
  <c r="Q23" i="1" l="1"/>
  <c r="I30" i="1"/>
  <c r="Q9" i="1"/>
  <c r="M29" i="1" l="1"/>
  <c r="P29" i="1" s="1"/>
  <c r="M25" i="1"/>
  <c r="M24" i="1"/>
  <c r="P24" i="1" s="1"/>
  <c r="J29" i="1"/>
  <c r="J25" i="1"/>
  <c r="J24" i="1"/>
  <c r="M21" i="1"/>
  <c r="M20" i="1"/>
  <c r="M18" i="1"/>
  <c r="M17" i="1"/>
  <c r="M15" i="1"/>
  <c r="M14" i="1"/>
  <c r="M16" i="1"/>
  <c r="M12" i="1"/>
  <c r="P12" i="1" s="1"/>
  <c r="M11" i="1"/>
  <c r="M10" i="1"/>
  <c r="M9" i="1"/>
  <c r="P9" i="1" s="1"/>
  <c r="J21" i="1"/>
  <c r="J20" i="1"/>
  <c r="J18" i="1"/>
  <c r="J17" i="1"/>
  <c r="J15" i="1"/>
  <c r="J14" i="1"/>
  <c r="J16" i="1"/>
  <c r="J12" i="1"/>
  <c r="J11" i="1"/>
  <c r="J10" i="1"/>
  <c r="J9" i="1"/>
  <c r="S15" i="1" l="1"/>
  <c r="P10" i="1"/>
  <c r="S10" i="1"/>
  <c r="S12" i="1"/>
  <c r="P14" i="1"/>
  <c r="S14" i="1"/>
  <c r="S17" i="1"/>
  <c r="S20" i="1"/>
  <c r="S25" i="1"/>
  <c r="P25" i="1"/>
  <c r="S11" i="1"/>
  <c r="P11" i="1"/>
  <c r="S16" i="1"/>
  <c r="S18" i="1"/>
  <c r="S21" i="1"/>
  <c r="S29" i="1"/>
  <c r="S9" i="1"/>
  <c r="M23" i="1"/>
  <c r="J23" i="1"/>
  <c r="J30" i="1" s="1"/>
  <c r="S23" i="1" l="1"/>
  <c r="P23" i="1"/>
  <c r="L30" i="1"/>
  <c r="O30" i="1" s="1"/>
  <c r="K30" i="1"/>
  <c r="M30" i="1"/>
  <c r="Q30" i="1" l="1"/>
  <c r="N30" i="1"/>
  <c r="S30" i="1"/>
  <c r="P30" i="1"/>
</calcChain>
</file>

<file path=xl/sharedStrings.xml><?xml version="1.0" encoding="utf-8"?>
<sst xmlns="http://schemas.openxmlformats.org/spreadsheetml/2006/main" count="86" uniqueCount="72">
  <si>
    <t>Додаток 2</t>
  </si>
  <si>
    <t>тис. грн.</t>
  </si>
  <si>
    <t xml:space="preserve">КТКВ </t>
  </si>
  <si>
    <t xml:space="preserve">КПКВ </t>
  </si>
  <si>
    <t>Назва</t>
  </si>
  <si>
    <t>Процент виконання до затверджених показників</t>
  </si>
  <si>
    <t>Заг.фонд</t>
  </si>
  <si>
    <t>Спец.ф</t>
  </si>
  <si>
    <t>Разом</t>
  </si>
  <si>
    <t>Спец.ф.</t>
  </si>
  <si>
    <t>10000</t>
  </si>
  <si>
    <t>Державне управління </t>
  </si>
  <si>
    <t>70000</t>
  </si>
  <si>
    <t>1000</t>
  </si>
  <si>
    <t>Освіта </t>
  </si>
  <si>
    <t>80000</t>
  </si>
  <si>
    <t>2000</t>
  </si>
  <si>
    <t>Охорона здоров`я </t>
  </si>
  <si>
    <t>90000</t>
  </si>
  <si>
    <t>3000</t>
  </si>
  <si>
    <t>Соціальний захист та соціальне забезпечення </t>
  </si>
  <si>
    <t>100000</t>
  </si>
  <si>
    <t>6000</t>
  </si>
  <si>
    <t>Житлово-комунальне господарство </t>
  </si>
  <si>
    <t>110000</t>
  </si>
  <si>
    <t>4000</t>
  </si>
  <si>
    <t>Культура і мистецтво </t>
  </si>
  <si>
    <t>130000</t>
  </si>
  <si>
    <t>5000</t>
  </si>
  <si>
    <t>Фізична культура і спорт </t>
  </si>
  <si>
    <t>160000</t>
  </si>
  <si>
    <t>210000</t>
  </si>
  <si>
    <t>250000</t>
  </si>
  <si>
    <t>8000</t>
  </si>
  <si>
    <t xml:space="preserve"> </t>
  </si>
  <si>
    <t xml:space="preserve">Усього </t>
  </si>
  <si>
    <t xml:space="preserve">Селищний голова </t>
  </si>
  <si>
    <t>0100</t>
  </si>
  <si>
    <t>7000</t>
  </si>
  <si>
    <t>Економічна діяльність</t>
  </si>
  <si>
    <t>Інша діяльність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</si>
  <si>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</si>
  <si>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</si>
  <si>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</si>
  <si>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</si>
  <si>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</si>
  <si>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</si>
  <si>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8700</t>
  </si>
  <si>
    <t>Резервний фонд</t>
  </si>
  <si>
    <t>7400</t>
  </si>
  <si>
    <t>Транспорт та транспортна інфраструктура,дорожнє господарство</t>
  </si>
  <si>
    <t>7600</t>
  </si>
  <si>
    <t>Інші програми та заходи,пов`язані з економічною діяльністю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</si>
  <si>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</si>
  <si>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</si>
  <si>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Юрій МАТВІЄНКО</t>
  </si>
  <si>
    <t>9420</t>
  </si>
  <si>
    <t>Субвенція з місцевого бюджету за рахунок залишку коштів медичної субвенції.що утворився на початок бюджетного періоду</t>
  </si>
  <si>
    <t>(код бюджету)</t>
  </si>
  <si>
    <t>Касові видатки за   2023 р.</t>
  </si>
  <si>
    <t>9110</t>
  </si>
  <si>
    <t>Реверсна дотація</t>
  </si>
  <si>
    <t xml:space="preserve">Планові показники на 2024 рік </t>
  </si>
  <si>
    <t>Касові видатки за   2024 р.</t>
  </si>
  <si>
    <t>Процент виконання до касових видатків за  2023 р.</t>
  </si>
  <si>
    <t>у 3 рази</t>
  </si>
  <si>
    <t>у 16 разів</t>
  </si>
  <si>
    <t>у3 рази</t>
  </si>
  <si>
    <t>у12 разів</t>
  </si>
  <si>
    <t>у 4 рази</t>
  </si>
  <si>
    <t xml:space="preserve">Видатки   бюджету Шалигинської селищної   територіальної громади   за   2024 р. </t>
  </si>
  <si>
    <t xml:space="preserve">до рішення    Шалигинської селищної ради від  30.01.2025  "Про  затвердження звіту про виконання бюджету Шалигинської селищної  територіальної громади за 2024рік"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</si>
</sst>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/>
    </xf>
    <xf numFmtId="164" fontId="3" fillId="0" borderId="0" xfId="0" applyNumberFormat="1" applyFont="1" applyFill="1"/>
    <xf numFmtId="0" fontId="1" fillId="0" borderId="0" xfId="0" applyFont="1" applyFill="1" applyAlignment="1"/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5" xfId="0" applyFont="1" applyFill="1" applyBorder="1"/>
    <xf numFmtId="0" fontId="2" fillId="2" borderId="5" xfId="0" quotePrefix="1" applyFont="1" applyFill="1" applyBorder="1" applyAlignment="1">
      <alignment horizontal="left" vertical="center" wrapText="1"/>
    </xf>
    <xf numFmtId="0" fontId="1" fillId="2" borderId="5" xfId="0" quotePrefix="1" applyFont="1" applyFill="1" applyBorder="1" applyAlignment="1">
      <alignment horizontal="lef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justify"/>
    </xf>
    <xf numFmtId="164" fontId="6" fillId="0" borderId="0" xfId="0" applyNumberFormat="1" applyFont="1" applyFill="1"/>
    <xf numFmtId="0" fontId="7" fillId="0" borderId="0" xfId="0" applyFont="1" applyFill="1"/>
    <xf numFmtId="49" fontId="2" fillId="0" borderId="5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right" vertical="top" wrapText="1"/>
    </xf>
    <xf numFmtId="164" fontId="2" fillId="0" borderId="5" xfId="0" applyNumberFormat="1" applyFont="1" applyFill="1" applyBorder="1" applyAlignment="1">
      <alignment horizontal="right" vertical="top"/>
    </xf>
    <xf numFmtId="49" fontId="1" fillId="0" borderId="5" xfId="0" quotePrefix="1" applyNumberFormat="1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164" fontId="1" fillId="0" borderId="5" xfId="0" applyNumberFormat="1" applyFont="1" applyFill="1" applyBorder="1" applyAlignment="1">
      <alignment horizontal="right" vertical="top" wrapText="1"/>
    </xf>
    <xf numFmtId="164" fontId="1" fillId="0" borderId="5" xfId="0" applyNumberFormat="1" applyFont="1" applyFill="1" applyBorder="1" applyAlignment="1">
      <alignment horizontal="right" vertical="top"/>
    </xf>
    <xf numFmtId="49" fontId="1" fillId="0" borderId="5" xfId="0" applyNumberFormat="1" applyFont="1" applyFill="1" applyBorder="1" applyAlignment="1">
      <alignment horizontal="left" vertical="top" wrapText="1"/>
    </xf>
    <xf numFmtId="49" fontId="2" fillId="0" borderId="5" xfId="0" quotePrefix="1" applyNumberFormat="1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right" vertical="top"/>
    </xf>
    <xf numFmtId="0" fontId="1" fillId="0" borderId="5" xfId="0" applyFont="1" applyFill="1" applyBorder="1" applyAlignment="1">
      <alignment horizontal="justify" vertical="top" wrapText="1"/>
    </xf>
    <xf numFmtId="0" fontId="8" fillId="0" borderId="5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164" fontId="5" fillId="0" borderId="5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/>
    </xf>
    <xf numFmtId="0" fontId="1" fillId="0" borderId="7" xfId="0" applyFont="1" applyFill="1" applyBorder="1" applyAlignment="1">
      <alignment horizontal="justify"/>
    </xf>
    <xf numFmtId="0" fontId="1" fillId="0" borderId="8" xfId="0" applyFont="1" applyFill="1" applyBorder="1" applyAlignment="1">
      <alignment horizontal="justify"/>
    </xf>
    <xf numFmtId="0" fontId="1" fillId="0" borderId="5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4"/>
  <sheetViews>
    <sheetView tabSelected="1" topLeftCell="D7" workbookViewId="0">
      <selection activeCell="E30" sqref="E30:M30"/>
    </sheetView>
  </sheetViews>
  <sheetFormatPr defaultRowHeight="15" x14ac:dyDescent="0.25"/>
  <cols>
    <col min="1" max="1" width="9.140625" customWidth="1"/>
    <col min="2" max="2" width="0.140625" customWidth="1"/>
    <col min="4" max="4" width="44" customWidth="1"/>
    <col min="5" max="6" width="10.140625" customWidth="1"/>
    <col min="7" max="7" width="9.5703125" customWidth="1"/>
    <col min="8" max="8" width="11" customWidth="1"/>
    <col min="13" max="13" width="11.42578125" customWidth="1"/>
    <col min="14" max="14" width="8" customWidth="1"/>
    <col min="15" max="15" width="7.85546875" customWidth="1"/>
    <col min="16" max="16" width="9.42578125" customWidth="1"/>
  </cols>
  <sheetData>
    <row r="1" spans="2:19" x14ac:dyDescent="0.25">
      <c r="B1" s="1"/>
      <c r="C1" s="2"/>
      <c r="D1" s="3"/>
      <c r="E1" s="3"/>
      <c r="F1" s="3"/>
      <c r="G1" s="3"/>
      <c r="H1" s="4"/>
      <c r="I1" s="5"/>
      <c r="J1" s="6"/>
      <c r="K1" s="5"/>
      <c r="L1" s="5"/>
      <c r="M1" s="51" t="s">
        <v>0</v>
      </c>
      <c r="N1" s="51"/>
      <c r="O1" s="51"/>
      <c r="P1" s="51"/>
      <c r="Q1" s="51"/>
      <c r="R1" s="51"/>
      <c r="S1" s="5"/>
    </row>
    <row r="2" spans="2:19" ht="69.95" customHeight="1" x14ac:dyDescent="0.4">
      <c r="B2" s="1"/>
      <c r="C2" s="2"/>
      <c r="D2" s="3"/>
      <c r="E2" s="7"/>
      <c r="F2" s="8"/>
      <c r="G2" s="8"/>
      <c r="H2" s="9"/>
      <c r="I2" s="5"/>
      <c r="J2" s="6"/>
      <c r="K2" s="5"/>
      <c r="L2" s="5"/>
      <c r="M2" s="52" t="s">
        <v>71</v>
      </c>
      <c r="N2" s="52"/>
      <c r="O2" s="52"/>
      <c r="P2" s="52"/>
      <c r="Q2" s="52"/>
      <c r="R2" s="52"/>
      <c r="S2" s="52"/>
    </row>
    <row r="3" spans="2:19" x14ac:dyDescent="0.25">
      <c r="B3" s="1"/>
      <c r="C3" s="2"/>
      <c r="D3" s="3"/>
      <c r="E3" s="3"/>
      <c r="F3" s="3"/>
      <c r="G3" s="3"/>
      <c r="H3" s="4"/>
      <c r="I3" s="5"/>
      <c r="J3" s="6"/>
      <c r="K3" s="5"/>
      <c r="L3" s="5"/>
      <c r="M3" s="2"/>
      <c r="N3" s="2"/>
      <c r="O3" s="2"/>
      <c r="P3" s="2"/>
      <c r="Q3" s="5"/>
      <c r="R3" s="10"/>
      <c r="S3" s="5"/>
    </row>
    <row r="4" spans="2:19" ht="18.75" x14ac:dyDescent="0.3">
      <c r="B4" s="1"/>
      <c r="C4" s="53" t="s">
        <v>70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2:19" ht="18.75" x14ac:dyDescent="0.3">
      <c r="B5" s="1"/>
      <c r="C5" s="47"/>
      <c r="D5" s="48">
        <v>18508000000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</row>
    <row r="6" spans="2:19" ht="16.5" customHeight="1" x14ac:dyDescent="0.25">
      <c r="B6" s="11"/>
      <c r="C6" s="12"/>
      <c r="D6" s="49" t="s">
        <v>58</v>
      </c>
      <c r="E6" s="13"/>
      <c r="F6" s="13"/>
      <c r="G6" s="13"/>
      <c r="H6" s="14"/>
      <c r="I6" s="15"/>
      <c r="J6" s="15"/>
      <c r="K6" s="15"/>
      <c r="L6" s="5"/>
      <c r="M6" s="6"/>
      <c r="N6" s="6"/>
      <c r="O6" s="6"/>
      <c r="P6" s="6"/>
      <c r="Q6" s="5"/>
      <c r="R6" s="5"/>
      <c r="S6" s="5" t="s">
        <v>1</v>
      </c>
    </row>
    <row r="7" spans="2:19" ht="23.25" customHeight="1" x14ac:dyDescent="0.25">
      <c r="B7" s="54" t="s">
        <v>2</v>
      </c>
      <c r="C7" s="16" t="s">
        <v>3</v>
      </c>
      <c r="D7" s="56" t="s">
        <v>4</v>
      </c>
      <c r="E7" s="58" t="s">
        <v>59</v>
      </c>
      <c r="F7" s="59"/>
      <c r="G7" s="60"/>
      <c r="H7" s="61" t="s">
        <v>62</v>
      </c>
      <c r="I7" s="61"/>
      <c r="J7" s="61"/>
      <c r="K7" s="62" t="s">
        <v>63</v>
      </c>
      <c r="L7" s="63"/>
      <c r="M7" s="64"/>
      <c r="N7" s="65" t="s">
        <v>64</v>
      </c>
      <c r="O7" s="66"/>
      <c r="P7" s="67"/>
      <c r="Q7" s="68" t="s">
        <v>5</v>
      </c>
      <c r="R7" s="68"/>
      <c r="S7" s="68"/>
    </row>
    <row r="8" spans="2:19" ht="29.25" customHeight="1" x14ac:dyDescent="0.25">
      <c r="B8" s="55"/>
      <c r="C8" s="17"/>
      <c r="D8" s="57"/>
      <c r="E8" s="18" t="s">
        <v>6</v>
      </c>
      <c r="F8" s="19" t="s">
        <v>7</v>
      </c>
      <c r="G8" s="20" t="s">
        <v>8</v>
      </c>
      <c r="H8" s="18" t="s">
        <v>6</v>
      </c>
      <c r="I8" s="19" t="s">
        <v>7</v>
      </c>
      <c r="J8" s="20" t="s">
        <v>8</v>
      </c>
      <c r="K8" s="19" t="s">
        <v>6</v>
      </c>
      <c r="L8" s="19" t="s">
        <v>7</v>
      </c>
      <c r="M8" s="20" t="s">
        <v>8</v>
      </c>
      <c r="N8" s="19" t="s">
        <v>6</v>
      </c>
      <c r="O8" s="19" t="s">
        <v>7</v>
      </c>
      <c r="P8" s="20" t="s">
        <v>8</v>
      </c>
      <c r="Q8" s="21" t="s">
        <v>6</v>
      </c>
      <c r="R8" s="21" t="s">
        <v>9</v>
      </c>
      <c r="S8" s="22" t="s">
        <v>8</v>
      </c>
    </row>
    <row r="9" spans="2:19" ht="18" customHeight="1" x14ac:dyDescent="0.25">
      <c r="B9" s="23" t="s">
        <v>10</v>
      </c>
      <c r="C9" s="29" t="s">
        <v>37</v>
      </c>
      <c r="D9" s="30" t="s">
        <v>11</v>
      </c>
      <c r="E9" s="39">
        <v>14941</v>
      </c>
      <c r="F9" s="39"/>
      <c r="G9" s="31">
        <v>14941</v>
      </c>
      <c r="H9" s="35">
        <v>16498.8</v>
      </c>
      <c r="I9" s="36">
        <v>79</v>
      </c>
      <c r="J9" s="32">
        <f>H9+I9</f>
        <v>16577.8</v>
      </c>
      <c r="K9" s="36">
        <v>15761</v>
      </c>
      <c r="L9" s="36">
        <v>1284.5999999999999</v>
      </c>
      <c r="M9" s="32">
        <f t="shared" ref="M9:M22" si="0">K9+L9</f>
        <v>17045.599999999999</v>
      </c>
      <c r="N9" s="36">
        <f>K9/E9*100</f>
        <v>105.48825379827321</v>
      </c>
      <c r="O9" s="36"/>
      <c r="P9" s="32">
        <f>M9/G9*100</f>
        <v>114.08607188273876</v>
      </c>
      <c r="Q9" s="36">
        <f>K9/H9*100</f>
        <v>95.528159623730218</v>
      </c>
      <c r="R9" s="36" t="s">
        <v>66</v>
      </c>
      <c r="S9" s="32">
        <f>M9/J9*100</f>
        <v>102.82184608331623</v>
      </c>
    </row>
    <row r="10" spans="2:19" ht="23.25" customHeight="1" x14ac:dyDescent="0.25">
      <c r="B10" s="23" t="s">
        <v>12</v>
      </c>
      <c r="C10" s="29" t="s">
        <v>13</v>
      </c>
      <c r="D10" s="30" t="s">
        <v>14</v>
      </c>
      <c r="E10" s="39">
        <v>9338.7999999999993</v>
      </c>
      <c r="F10" s="39">
        <v>271.89999999999998</v>
      </c>
      <c r="G10" s="31">
        <v>9610.7000000000007</v>
      </c>
      <c r="H10" s="35">
        <v>10151.9</v>
      </c>
      <c r="I10" s="36">
        <v>30</v>
      </c>
      <c r="J10" s="32">
        <f t="shared" ref="J10:J22" si="1">H10+I10</f>
        <v>10181.9</v>
      </c>
      <c r="K10" s="36">
        <v>9389.6</v>
      </c>
      <c r="L10" s="36"/>
      <c r="M10" s="32">
        <f t="shared" si="0"/>
        <v>9389.6</v>
      </c>
      <c r="N10" s="36">
        <f t="shared" ref="N10:N30" si="2">K10/E10*100</f>
        <v>100.54396710498136</v>
      </c>
      <c r="O10" s="36"/>
      <c r="P10" s="32">
        <f t="shared" ref="P10:P30" si="3">M10/G10*100</f>
        <v>97.699439166762048</v>
      </c>
      <c r="Q10" s="36">
        <f t="shared" ref="Q10:Q30" si="4">K10/H10*100</f>
        <v>92.491060786650777</v>
      </c>
      <c r="R10" s="36"/>
      <c r="S10" s="32">
        <f t="shared" ref="S10:S30" si="5">M10/J10*100</f>
        <v>92.218544672408882</v>
      </c>
    </row>
    <row r="11" spans="2:19" ht="24" customHeight="1" x14ac:dyDescent="0.25">
      <c r="B11" s="23" t="s">
        <v>15</v>
      </c>
      <c r="C11" s="29" t="s">
        <v>16</v>
      </c>
      <c r="D11" s="30" t="s">
        <v>17</v>
      </c>
      <c r="E11" s="39">
        <v>2471</v>
      </c>
      <c r="F11" s="39"/>
      <c r="G11" s="31">
        <v>2471</v>
      </c>
      <c r="H11" s="35">
        <v>3102.6</v>
      </c>
      <c r="I11" s="36"/>
      <c r="J11" s="32">
        <f t="shared" si="1"/>
        <v>3102.6</v>
      </c>
      <c r="K11" s="36">
        <v>2146.9</v>
      </c>
      <c r="L11" s="36"/>
      <c r="M11" s="32">
        <f t="shared" si="0"/>
        <v>2146.9</v>
      </c>
      <c r="N11" s="36">
        <f t="shared" si="2"/>
        <v>86.883852691218138</v>
      </c>
      <c r="O11" s="36"/>
      <c r="P11" s="32">
        <f t="shared" si="3"/>
        <v>86.883852691218138</v>
      </c>
      <c r="Q11" s="36">
        <f t="shared" si="4"/>
        <v>69.196802681621875</v>
      </c>
      <c r="R11" s="36"/>
      <c r="S11" s="32">
        <f t="shared" si="5"/>
        <v>69.196802681621875</v>
      </c>
    </row>
    <row r="12" spans="2:19" ht="24.75" customHeight="1" x14ac:dyDescent="0.25">
      <c r="B12" s="23" t="s">
        <v>18</v>
      </c>
      <c r="C12" s="29" t="s">
        <v>19</v>
      </c>
      <c r="D12" s="30" t="s">
        <v>20</v>
      </c>
      <c r="E12" s="45">
        <v>3843.9</v>
      </c>
      <c r="F12" s="45">
        <v>2121.8000000000002</v>
      </c>
      <c r="G12" s="31">
        <v>5965.7</v>
      </c>
      <c r="H12" s="35">
        <v>5432.5</v>
      </c>
      <c r="I12" s="35"/>
      <c r="J12" s="32">
        <f t="shared" si="1"/>
        <v>5432.5</v>
      </c>
      <c r="K12" s="35">
        <v>2110.3000000000002</v>
      </c>
      <c r="L12" s="35">
        <v>2557.5</v>
      </c>
      <c r="M12" s="32">
        <f t="shared" si="0"/>
        <v>4667.8</v>
      </c>
      <c r="N12" s="36">
        <f t="shared" si="2"/>
        <v>54.899971383230572</v>
      </c>
      <c r="O12" s="36">
        <f t="shared" ref="O12:O30" si="6">L12/F12*100</f>
        <v>120.53445188047883</v>
      </c>
      <c r="P12" s="32">
        <f t="shared" si="3"/>
        <v>78.243961312167897</v>
      </c>
      <c r="Q12" s="36">
        <f t="shared" si="4"/>
        <v>38.845835250805344</v>
      </c>
      <c r="R12" s="36"/>
      <c r="S12" s="32">
        <f t="shared" si="5"/>
        <v>85.923607915324439</v>
      </c>
    </row>
    <row r="13" spans="2:19" ht="28.5" hidden="1" customHeight="1" x14ac:dyDescent="0.25">
      <c r="B13" s="23" t="s">
        <v>21</v>
      </c>
      <c r="E13" s="46">
        <v>825</v>
      </c>
      <c r="F13" s="46"/>
      <c r="G13" s="31">
        <v>825</v>
      </c>
      <c r="N13" s="36">
        <f t="shared" si="2"/>
        <v>0</v>
      </c>
      <c r="O13" s="36" t="e">
        <f t="shared" si="6"/>
        <v>#DIV/0!</v>
      </c>
      <c r="P13" s="32">
        <f t="shared" si="3"/>
        <v>0</v>
      </c>
      <c r="Q13" s="36" t="e">
        <f t="shared" si="4"/>
        <v>#DIV/0!</v>
      </c>
      <c r="R13" s="36" t="e">
        <f t="shared" ref="R13:R29" si="7">L13/I13*100</f>
        <v>#DIV/0!</v>
      </c>
      <c r="S13" s="32" t="e">
        <f t="shared" si="5"/>
        <v>#DIV/0!</v>
      </c>
    </row>
    <row r="14" spans="2:19" ht="25.5" customHeight="1" x14ac:dyDescent="0.25">
      <c r="B14" s="23" t="s">
        <v>24</v>
      </c>
      <c r="C14" s="29" t="s">
        <v>25</v>
      </c>
      <c r="D14" s="30" t="s">
        <v>26</v>
      </c>
      <c r="E14" s="39">
        <v>825</v>
      </c>
      <c r="F14" s="39"/>
      <c r="G14" s="31">
        <f>E14+F14</f>
        <v>825</v>
      </c>
      <c r="H14" s="35">
        <v>1137.3</v>
      </c>
      <c r="I14" s="36"/>
      <c r="J14" s="32">
        <f t="shared" si="1"/>
        <v>1137.3</v>
      </c>
      <c r="K14" s="36">
        <v>800.3</v>
      </c>
      <c r="L14" s="36">
        <v>7</v>
      </c>
      <c r="M14" s="32">
        <f t="shared" si="0"/>
        <v>807.3</v>
      </c>
      <c r="N14" s="36">
        <f t="shared" si="2"/>
        <v>97.006060606060601</v>
      </c>
      <c r="O14" s="36"/>
      <c r="P14" s="32">
        <f t="shared" si="3"/>
        <v>97.854545454545445</v>
      </c>
      <c r="Q14" s="36">
        <f t="shared" si="4"/>
        <v>70.368416424865913</v>
      </c>
      <c r="R14" s="36"/>
      <c r="S14" s="32">
        <f t="shared" si="5"/>
        <v>70.983909258770765</v>
      </c>
    </row>
    <row r="15" spans="2:19" ht="30.75" hidden="1" customHeight="1" x14ac:dyDescent="0.25">
      <c r="B15" s="23" t="s">
        <v>27</v>
      </c>
      <c r="C15" s="29" t="s">
        <v>28</v>
      </c>
      <c r="D15" s="30" t="s">
        <v>29</v>
      </c>
      <c r="E15" s="39">
        <v>12537.3</v>
      </c>
      <c r="F15" s="39">
        <v>7654.9</v>
      </c>
      <c r="G15" s="31">
        <f t="shared" ref="G15:G21" si="8">E15+F15</f>
        <v>20192.199999999997</v>
      </c>
      <c r="H15" s="35"/>
      <c r="I15" s="36"/>
      <c r="J15" s="32">
        <f t="shared" si="1"/>
        <v>0</v>
      </c>
      <c r="K15" s="36"/>
      <c r="L15" s="36"/>
      <c r="M15" s="32">
        <f t="shared" si="0"/>
        <v>0</v>
      </c>
      <c r="N15" s="36">
        <f t="shared" si="2"/>
        <v>0</v>
      </c>
      <c r="O15" s="36">
        <f t="shared" si="6"/>
        <v>0</v>
      </c>
      <c r="P15" s="32">
        <f t="shared" si="3"/>
        <v>0</v>
      </c>
      <c r="Q15" s="36" t="e">
        <f t="shared" si="4"/>
        <v>#DIV/0!</v>
      </c>
      <c r="R15" s="36">
        <v>0</v>
      </c>
      <c r="S15" s="32" t="e">
        <f t="shared" si="5"/>
        <v>#DIV/0!</v>
      </c>
    </row>
    <row r="16" spans="2:19" ht="24" customHeight="1" x14ac:dyDescent="0.25">
      <c r="B16" s="23" t="s">
        <v>30</v>
      </c>
      <c r="C16" s="29" t="s">
        <v>22</v>
      </c>
      <c r="D16" s="30" t="s">
        <v>23</v>
      </c>
      <c r="E16" s="45">
        <v>2438.6</v>
      </c>
      <c r="F16" s="45">
        <v>5485.4</v>
      </c>
      <c r="G16" s="31">
        <f t="shared" si="8"/>
        <v>7924</v>
      </c>
      <c r="H16" s="35">
        <v>3410.4</v>
      </c>
      <c r="I16" s="35"/>
      <c r="J16" s="32">
        <f>H16+I16</f>
        <v>3410.4</v>
      </c>
      <c r="K16" s="35">
        <v>1906.7</v>
      </c>
      <c r="L16" s="35"/>
      <c r="M16" s="32">
        <f>K16+L16</f>
        <v>1906.7</v>
      </c>
      <c r="N16" s="36">
        <f t="shared" si="2"/>
        <v>78.188304765029116</v>
      </c>
      <c r="O16" s="36"/>
      <c r="P16" s="32">
        <f t="shared" si="3"/>
        <v>24.062342251388188</v>
      </c>
      <c r="Q16" s="36">
        <f t="shared" si="4"/>
        <v>55.908397841895372</v>
      </c>
      <c r="R16" s="36"/>
      <c r="S16" s="32">
        <f t="shared" si="5"/>
        <v>55.908397841895372</v>
      </c>
    </row>
    <row r="17" spans="2:19" ht="15" hidden="1" customHeight="1" x14ac:dyDescent="0.25">
      <c r="B17" s="23">
        <v>150000</v>
      </c>
      <c r="C17" s="29" t="s">
        <v>38</v>
      </c>
      <c r="D17" s="30" t="s">
        <v>39</v>
      </c>
      <c r="E17" s="39">
        <v>49716</v>
      </c>
      <c r="F17" s="39">
        <v>32046.5</v>
      </c>
      <c r="G17" s="31">
        <f t="shared" si="8"/>
        <v>81762.5</v>
      </c>
      <c r="H17" s="35"/>
      <c r="I17" s="36"/>
      <c r="J17" s="32">
        <f t="shared" si="1"/>
        <v>0</v>
      </c>
      <c r="K17" s="36"/>
      <c r="L17" s="36"/>
      <c r="M17" s="32">
        <f t="shared" si="0"/>
        <v>0</v>
      </c>
      <c r="N17" s="36">
        <f t="shared" si="2"/>
        <v>0</v>
      </c>
      <c r="O17" s="36">
        <f t="shared" si="6"/>
        <v>0</v>
      </c>
      <c r="P17" s="32">
        <f t="shared" si="3"/>
        <v>0</v>
      </c>
      <c r="Q17" s="36" t="e">
        <f t="shared" si="4"/>
        <v>#DIV/0!</v>
      </c>
      <c r="R17" s="36" t="e">
        <f t="shared" si="7"/>
        <v>#DIV/0!</v>
      </c>
      <c r="S17" s="32" t="e">
        <f t="shared" si="5"/>
        <v>#DIV/0!</v>
      </c>
    </row>
    <row r="18" spans="2:19" ht="16.5" customHeight="1" x14ac:dyDescent="0.25">
      <c r="B18" s="23" t="s">
        <v>31</v>
      </c>
      <c r="C18" s="29" t="s">
        <v>38</v>
      </c>
      <c r="D18" s="30" t="s">
        <v>39</v>
      </c>
      <c r="E18" s="39">
        <v>12537.3</v>
      </c>
      <c r="F18" s="39">
        <v>7654.9</v>
      </c>
      <c r="G18" s="31">
        <f t="shared" si="8"/>
        <v>20192.199999999997</v>
      </c>
      <c r="H18" s="35">
        <v>246.2</v>
      </c>
      <c r="I18" s="36">
        <v>150</v>
      </c>
      <c r="J18" s="32">
        <f t="shared" si="1"/>
        <v>396.2</v>
      </c>
      <c r="K18" s="36">
        <v>226.7</v>
      </c>
      <c r="L18" s="36"/>
      <c r="M18" s="32">
        <f t="shared" si="0"/>
        <v>226.7</v>
      </c>
      <c r="N18" s="36">
        <f t="shared" si="2"/>
        <v>1.8082043183141505</v>
      </c>
      <c r="O18" s="36"/>
      <c r="P18" s="32">
        <f t="shared" si="3"/>
        <v>1.1227107496954272</v>
      </c>
      <c r="Q18" s="36">
        <f t="shared" si="4"/>
        <v>92.079610073111297</v>
      </c>
      <c r="R18" s="36"/>
      <c r="S18" s="32">
        <f t="shared" si="5"/>
        <v>57.218576476527005</v>
      </c>
    </row>
    <row r="19" spans="2:19" ht="24" hidden="1" customHeight="1" x14ac:dyDescent="0.25">
      <c r="B19" s="23"/>
      <c r="C19" s="29" t="s">
        <v>49</v>
      </c>
      <c r="D19" s="30" t="s">
        <v>50</v>
      </c>
      <c r="E19" s="39">
        <v>2035.5</v>
      </c>
      <c r="F19" s="39">
        <v>100</v>
      </c>
      <c r="G19" s="31">
        <f t="shared" si="8"/>
        <v>2135.5</v>
      </c>
      <c r="H19" s="35"/>
      <c r="I19" s="36"/>
      <c r="J19" s="32">
        <f t="shared" si="1"/>
        <v>0</v>
      </c>
      <c r="K19" s="36"/>
      <c r="L19" s="36"/>
      <c r="M19" s="32">
        <f t="shared" si="0"/>
        <v>0</v>
      </c>
      <c r="N19" s="36">
        <f t="shared" si="2"/>
        <v>0</v>
      </c>
      <c r="O19" s="36">
        <f t="shared" si="6"/>
        <v>0</v>
      </c>
      <c r="P19" s="32">
        <f t="shared" si="3"/>
        <v>0</v>
      </c>
      <c r="Q19" s="36" t="e">
        <f t="shared" si="4"/>
        <v>#DIV/0!</v>
      </c>
      <c r="R19" s="36" t="e">
        <f t="shared" si="7"/>
        <v>#DIV/0!</v>
      </c>
      <c r="S19" s="32" t="e">
        <f t="shared" si="5"/>
        <v>#DIV/0!</v>
      </c>
    </row>
    <row r="20" spans="2:19" ht="25.5" hidden="1" customHeight="1" x14ac:dyDescent="0.25">
      <c r="B20" s="23">
        <v>240000</v>
      </c>
      <c r="C20" s="29" t="s">
        <v>51</v>
      </c>
      <c r="D20" s="30" t="s">
        <v>52</v>
      </c>
      <c r="E20" s="39">
        <v>1988</v>
      </c>
      <c r="F20" s="39">
        <v>222.5</v>
      </c>
      <c r="G20" s="31">
        <f t="shared" si="8"/>
        <v>2210.5</v>
      </c>
      <c r="H20" s="35"/>
      <c r="I20" s="36"/>
      <c r="J20" s="32">
        <f t="shared" si="1"/>
        <v>0</v>
      </c>
      <c r="K20" s="36"/>
      <c r="L20" s="36"/>
      <c r="M20" s="32">
        <f t="shared" si="0"/>
        <v>0</v>
      </c>
      <c r="N20" s="36">
        <f t="shared" si="2"/>
        <v>0</v>
      </c>
      <c r="O20" s="36">
        <f t="shared" si="6"/>
        <v>0</v>
      </c>
      <c r="P20" s="32">
        <f t="shared" si="3"/>
        <v>0</v>
      </c>
      <c r="Q20" s="36" t="e">
        <f t="shared" si="4"/>
        <v>#DIV/0!</v>
      </c>
      <c r="R20" s="36" t="e">
        <f t="shared" si="7"/>
        <v>#DIV/0!</v>
      </c>
      <c r="S20" s="32" t="e">
        <f t="shared" si="5"/>
        <v>#DIV/0!</v>
      </c>
    </row>
    <row r="21" spans="2:19" ht="22.5" customHeight="1" x14ac:dyDescent="0.25">
      <c r="B21" s="23" t="s">
        <v>32</v>
      </c>
      <c r="C21" s="29" t="s">
        <v>33</v>
      </c>
      <c r="D21" s="30" t="s">
        <v>40</v>
      </c>
      <c r="E21" s="39">
        <v>3320.4</v>
      </c>
      <c r="F21" s="39">
        <v>16512.5</v>
      </c>
      <c r="G21" s="31">
        <f t="shared" si="8"/>
        <v>19832.900000000001</v>
      </c>
      <c r="H21" s="35">
        <v>6016.6</v>
      </c>
      <c r="I21" s="36">
        <v>61.3</v>
      </c>
      <c r="J21" s="32">
        <f t="shared" si="1"/>
        <v>6077.9000000000005</v>
      </c>
      <c r="K21" s="36">
        <v>696.8</v>
      </c>
      <c r="L21" s="36">
        <v>156.30000000000001</v>
      </c>
      <c r="M21" s="32">
        <f t="shared" si="0"/>
        <v>853.09999999999991</v>
      </c>
      <c r="N21" s="36">
        <f t="shared" si="2"/>
        <v>20.985423442958677</v>
      </c>
      <c r="O21" s="36">
        <f t="shared" si="6"/>
        <v>0.94655563966691902</v>
      </c>
      <c r="P21" s="32">
        <f t="shared" si="3"/>
        <v>4.3014385188247806</v>
      </c>
      <c r="Q21" s="36">
        <f t="shared" si="4"/>
        <v>11.581291759465477</v>
      </c>
      <c r="R21" s="36" t="s">
        <v>67</v>
      </c>
      <c r="S21" s="32">
        <f t="shared" si="5"/>
        <v>14.036097994373053</v>
      </c>
    </row>
    <row r="22" spans="2:19" ht="23.25" hidden="1" customHeight="1" x14ac:dyDescent="0.25">
      <c r="B22" s="23"/>
      <c r="C22" s="29" t="s">
        <v>47</v>
      </c>
      <c r="D22" s="40" t="s">
        <v>48</v>
      </c>
      <c r="E22" s="39"/>
      <c r="F22" s="39"/>
      <c r="G22" s="31">
        <f t="shared" ref="G22" si="9">E22+F22</f>
        <v>0</v>
      </c>
      <c r="H22" s="35"/>
      <c r="I22" s="36"/>
      <c r="J22" s="32">
        <f t="shared" si="1"/>
        <v>0</v>
      </c>
      <c r="K22" s="32"/>
      <c r="L22" s="32"/>
      <c r="M22" s="32">
        <f t="shared" si="0"/>
        <v>0</v>
      </c>
      <c r="N22" s="36" t="e">
        <f t="shared" si="2"/>
        <v>#DIV/0!</v>
      </c>
      <c r="O22" s="36" t="e">
        <f t="shared" si="6"/>
        <v>#DIV/0!</v>
      </c>
      <c r="P22" s="32" t="e">
        <f t="shared" si="3"/>
        <v>#DIV/0!</v>
      </c>
      <c r="Q22" s="36" t="e">
        <f t="shared" si="4"/>
        <v>#DIV/0!</v>
      </c>
      <c r="R22" s="36" t="e">
        <f t="shared" si="7"/>
        <v>#DIV/0!</v>
      </c>
      <c r="S22" s="32" t="e">
        <f t="shared" si="5"/>
        <v>#DIV/0!</v>
      </c>
    </row>
    <row r="23" spans="2:19" x14ac:dyDescent="0.25">
      <c r="B23" s="24"/>
      <c r="C23" s="37"/>
      <c r="D23" s="41" t="s">
        <v>8</v>
      </c>
      <c r="E23" s="32">
        <v>49716</v>
      </c>
      <c r="F23" s="32">
        <f>F10+F11+F12+F14+F16+F18+F21</f>
        <v>32046.5</v>
      </c>
      <c r="G23" s="32">
        <f>G9+G10+G11+G16+G12+G14+G18+G21</f>
        <v>81762.5</v>
      </c>
      <c r="H23" s="32">
        <f>H9+H10+H11+H12+H14+H16+H18+H21</f>
        <v>45996.299999999996</v>
      </c>
      <c r="I23" s="32">
        <f t="shared" ref="I23:M23" si="10">SUM(I9:I21)</f>
        <v>320.3</v>
      </c>
      <c r="J23" s="32">
        <f t="shared" si="10"/>
        <v>46316.6</v>
      </c>
      <c r="K23" s="32">
        <f>K9+K10+K11+K12+K14+K16+K18+K21</f>
        <v>33038.300000000003</v>
      </c>
      <c r="L23" s="32">
        <f t="shared" si="10"/>
        <v>4005.4</v>
      </c>
      <c r="M23" s="32">
        <f t="shared" si="10"/>
        <v>37043.699999999997</v>
      </c>
      <c r="N23" s="32">
        <f t="shared" si="2"/>
        <v>66.454059055434882</v>
      </c>
      <c r="O23" s="32">
        <f t="shared" si="6"/>
        <v>12.498712807950946</v>
      </c>
      <c r="P23" s="32">
        <f t="shared" si="3"/>
        <v>45.306466901085457</v>
      </c>
      <c r="Q23" s="32">
        <f t="shared" si="4"/>
        <v>71.828168787489446</v>
      </c>
      <c r="R23" s="32" t="s">
        <v>68</v>
      </c>
      <c r="S23" s="32">
        <f t="shared" si="5"/>
        <v>79.979316271056163</v>
      </c>
    </row>
    <row r="24" spans="2:19" ht="63.75" hidden="1" x14ac:dyDescent="0.25">
      <c r="B24" s="24"/>
      <c r="C24" s="37" t="s">
        <v>41</v>
      </c>
      <c r="D24" s="40" t="s">
        <v>42</v>
      </c>
      <c r="E24" s="34"/>
      <c r="F24" s="30"/>
      <c r="G24" s="31">
        <f t="shared" ref="G24:G29" si="11">E24+F24</f>
        <v>0</v>
      </c>
      <c r="H24" s="35"/>
      <c r="I24" s="35"/>
      <c r="J24" s="32">
        <f t="shared" ref="J24:J29" si="12">H24+I24</f>
        <v>0</v>
      </c>
      <c r="K24" s="35"/>
      <c r="L24" s="35"/>
      <c r="M24" s="32">
        <f t="shared" ref="M24:M29" si="13">K24+L24</f>
        <v>0</v>
      </c>
      <c r="N24" s="36" t="e">
        <f t="shared" si="2"/>
        <v>#DIV/0!</v>
      </c>
      <c r="O24" s="36" t="e">
        <f t="shared" si="6"/>
        <v>#DIV/0!</v>
      </c>
      <c r="P24" s="32" t="e">
        <f t="shared" si="3"/>
        <v>#DIV/0!</v>
      </c>
      <c r="Q24" s="36" t="e">
        <f t="shared" si="4"/>
        <v>#DIV/0!</v>
      </c>
      <c r="R24" s="36">
        <v>0</v>
      </c>
      <c r="S24" s="32">
        <v>0</v>
      </c>
    </row>
    <row r="25" spans="2:19" ht="38.25" hidden="1" x14ac:dyDescent="0.25">
      <c r="B25" s="24"/>
      <c r="C25" s="33" t="s">
        <v>43</v>
      </c>
      <c r="D25" s="40" t="s">
        <v>44</v>
      </c>
      <c r="E25" s="34"/>
      <c r="F25" s="34"/>
      <c r="G25" s="31">
        <f t="shared" si="11"/>
        <v>0</v>
      </c>
      <c r="H25" s="35"/>
      <c r="I25" s="36"/>
      <c r="J25" s="32">
        <f t="shared" si="12"/>
        <v>0</v>
      </c>
      <c r="K25" s="36"/>
      <c r="L25" s="36"/>
      <c r="M25" s="32">
        <f t="shared" si="13"/>
        <v>0</v>
      </c>
      <c r="N25" s="36" t="e">
        <f t="shared" si="2"/>
        <v>#DIV/0!</v>
      </c>
      <c r="O25" s="36" t="e">
        <f t="shared" si="6"/>
        <v>#DIV/0!</v>
      </c>
      <c r="P25" s="32" t="e">
        <f t="shared" si="3"/>
        <v>#DIV/0!</v>
      </c>
      <c r="Q25" s="36" t="e">
        <f t="shared" si="4"/>
        <v>#DIV/0!</v>
      </c>
      <c r="R25" s="36">
        <v>0</v>
      </c>
      <c r="S25" s="32" t="e">
        <f t="shared" si="5"/>
        <v>#DIV/0!</v>
      </c>
    </row>
    <row r="26" spans="2:19" ht="38.25" hidden="1" x14ac:dyDescent="0.25">
      <c r="B26" s="24"/>
      <c r="C26" s="33" t="s">
        <v>56</v>
      </c>
      <c r="D26" s="40" t="s">
        <v>57</v>
      </c>
      <c r="E26" s="34"/>
      <c r="F26" s="34"/>
      <c r="G26" s="31"/>
      <c r="H26" s="35"/>
      <c r="I26" s="36"/>
      <c r="J26" s="32"/>
      <c r="K26" s="36"/>
      <c r="L26" s="36"/>
      <c r="M26" s="32"/>
      <c r="N26" s="36">
        <v>0</v>
      </c>
      <c r="O26" s="36" t="e">
        <f t="shared" si="6"/>
        <v>#DIV/0!</v>
      </c>
      <c r="P26" s="32">
        <v>0</v>
      </c>
      <c r="Q26" s="36" t="e">
        <f t="shared" si="4"/>
        <v>#DIV/0!</v>
      </c>
      <c r="R26" s="36">
        <v>0</v>
      </c>
      <c r="S26" s="32">
        <v>100</v>
      </c>
    </row>
    <row r="27" spans="2:19" ht="18.75" hidden="1" customHeight="1" x14ac:dyDescent="0.25">
      <c r="B27" s="24"/>
      <c r="C27" s="33" t="s">
        <v>60</v>
      </c>
      <c r="D27" s="40" t="s">
        <v>61</v>
      </c>
      <c r="E27" s="34"/>
      <c r="F27" s="34"/>
      <c r="G27" s="31"/>
      <c r="H27" s="35"/>
      <c r="I27" s="36"/>
      <c r="J27" s="32"/>
      <c r="K27" s="36"/>
      <c r="L27" s="36"/>
      <c r="M27" s="32"/>
      <c r="N27" s="36"/>
      <c r="O27" s="36"/>
      <c r="P27" s="32"/>
      <c r="Q27" s="36"/>
      <c r="R27" s="36"/>
      <c r="S27" s="32"/>
    </row>
    <row r="28" spans="2:19" ht="19.5" customHeight="1" x14ac:dyDescent="0.25">
      <c r="B28" s="24"/>
      <c r="C28" s="33" t="s">
        <v>45</v>
      </c>
      <c r="D28" s="40" t="s">
        <v>46</v>
      </c>
      <c r="E28" s="34">
        <v>2035.5</v>
      </c>
      <c r="F28" s="34">
        <v>100</v>
      </c>
      <c r="G28" s="31">
        <f t="shared" si="11"/>
        <v>2135.5</v>
      </c>
      <c r="H28" s="35">
        <v>3077.3</v>
      </c>
      <c r="I28" s="36"/>
      <c r="J28" s="32">
        <f t="shared" si="12"/>
        <v>3077.3</v>
      </c>
      <c r="K28" s="36">
        <v>2751.4</v>
      </c>
      <c r="L28" s="36"/>
      <c r="M28" s="32">
        <f t="shared" si="13"/>
        <v>2751.4</v>
      </c>
      <c r="N28" s="36">
        <f t="shared" si="2"/>
        <v>135.17071972488333</v>
      </c>
      <c r="O28" s="36"/>
      <c r="P28" s="32">
        <f t="shared" si="3"/>
        <v>128.84102083821119</v>
      </c>
      <c r="Q28" s="36">
        <f t="shared" si="4"/>
        <v>89.409547330452028</v>
      </c>
      <c r="R28" s="36"/>
      <c r="S28" s="32">
        <f t="shared" si="5"/>
        <v>89.409547330452028</v>
      </c>
    </row>
    <row r="29" spans="2:19" ht="38.25" x14ac:dyDescent="0.25">
      <c r="B29" s="24"/>
      <c r="C29" s="33" t="s">
        <v>53</v>
      </c>
      <c r="D29" s="40" t="s">
        <v>54</v>
      </c>
      <c r="E29" s="34">
        <v>1988</v>
      </c>
      <c r="F29" s="50">
        <v>222.5</v>
      </c>
      <c r="G29" s="31">
        <f t="shared" si="11"/>
        <v>2210.5</v>
      </c>
      <c r="H29" s="35">
        <v>593</v>
      </c>
      <c r="I29" s="36">
        <v>767</v>
      </c>
      <c r="J29" s="32">
        <f t="shared" si="12"/>
        <v>1360</v>
      </c>
      <c r="K29" s="36">
        <v>587.79999999999995</v>
      </c>
      <c r="L29" s="36">
        <v>765</v>
      </c>
      <c r="M29" s="32">
        <f t="shared" si="13"/>
        <v>1352.8</v>
      </c>
      <c r="N29" s="36">
        <f t="shared" si="2"/>
        <v>29.567404426559353</v>
      </c>
      <c r="O29" s="36" t="s">
        <v>65</v>
      </c>
      <c r="P29" s="32">
        <f t="shared" si="3"/>
        <v>61.198823795521371</v>
      </c>
      <c r="Q29" s="36">
        <f t="shared" si="4"/>
        <v>99.123102866779078</v>
      </c>
      <c r="R29" s="36">
        <f t="shared" si="7"/>
        <v>99.73924380704041</v>
      </c>
      <c r="S29" s="32">
        <f t="shared" si="5"/>
        <v>99.470588235294116</v>
      </c>
    </row>
    <row r="30" spans="2:19" x14ac:dyDescent="0.25">
      <c r="B30" s="23" t="s">
        <v>34</v>
      </c>
      <c r="C30" s="38"/>
      <c r="D30" s="30" t="s">
        <v>35</v>
      </c>
      <c r="E30" s="32">
        <f t="shared" ref="E30:M30" si="14">SUM(E23:E29)</f>
        <v>53739.5</v>
      </c>
      <c r="F30" s="32">
        <f t="shared" si="14"/>
        <v>32369</v>
      </c>
      <c r="G30" s="32">
        <f t="shared" si="14"/>
        <v>86108.5</v>
      </c>
      <c r="H30" s="32">
        <f>H23+H28+H29</f>
        <v>49666.6</v>
      </c>
      <c r="I30" s="32">
        <f t="shared" si="14"/>
        <v>1087.3</v>
      </c>
      <c r="J30" s="32">
        <f t="shared" si="14"/>
        <v>50753.9</v>
      </c>
      <c r="K30" s="32">
        <f t="shared" si="14"/>
        <v>36377.500000000007</v>
      </c>
      <c r="L30" s="32">
        <f t="shared" si="14"/>
        <v>4770.3999999999996</v>
      </c>
      <c r="M30" s="32">
        <f t="shared" si="14"/>
        <v>41147.9</v>
      </c>
      <c r="N30" s="32">
        <f t="shared" si="2"/>
        <v>67.692293378241345</v>
      </c>
      <c r="O30" s="32">
        <f t="shared" si="6"/>
        <v>14.737557539621241</v>
      </c>
      <c r="P30" s="32">
        <f t="shared" si="3"/>
        <v>47.786107062601261</v>
      </c>
      <c r="Q30" s="32">
        <f t="shared" si="4"/>
        <v>73.243386903875049</v>
      </c>
      <c r="R30" s="32" t="s">
        <v>69</v>
      </c>
      <c r="S30" s="32">
        <f t="shared" si="5"/>
        <v>81.073375642068896</v>
      </c>
    </row>
    <row r="31" spans="2:19" ht="15.75" x14ac:dyDescent="0.25">
      <c r="E31" s="26"/>
      <c r="F31" s="26"/>
      <c r="G31" s="26"/>
      <c r="H31" s="27"/>
      <c r="I31" s="25"/>
      <c r="J31" s="28"/>
      <c r="K31" s="25"/>
      <c r="L31" s="28"/>
      <c r="M31" s="28"/>
      <c r="N31" s="28"/>
      <c r="O31" s="28"/>
      <c r="P31" s="28"/>
      <c r="Q31" s="25"/>
      <c r="R31" s="25"/>
      <c r="S31" s="28"/>
    </row>
    <row r="33" spans="4:13" ht="18.75" x14ac:dyDescent="0.3">
      <c r="D33" s="43" t="s">
        <v>36</v>
      </c>
      <c r="E33" s="43"/>
      <c r="F33" s="43"/>
      <c r="G33" s="43"/>
      <c r="H33" s="43"/>
      <c r="I33" s="43"/>
      <c r="J33" s="43"/>
      <c r="K33" s="43" t="s">
        <v>55</v>
      </c>
      <c r="L33" s="43"/>
      <c r="M33" s="44"/>
    </row>
    <row r="34" spans="4:13" x14ac:dyDescent="0.25">
      <c r="D34" s="42"/>
      <c r="E34" s="42"/>
      <c r="F34" s="42"/>
      <c r="G34" s="42"/>
      <c r="H34" s="42"/>
      <c r="I34" s="42"/>
      <c r="J34" s="42"/>
      <c r="K34" s="42"/>
      <c r="L34" s="42"/>
    </row>
  </sheetData>
  <mergeCells count="10">
    <mergeCell ref="M1:R1"/>
    <mergeCell ref="M2:S2"/>
    <mergeCell ref="C4:S4"/>
    <mergeCell ref="B7:B8"/>
    <mergeCell ref="D7:D8"/>
    <mergeCell ref="E7:G7"/>
    <mergeCell ref="H7:J7"/>
    <mergeCell ref="K7:M7"/>
    <mergeCell ref="N7:P7"/>
    <mergeCell ref="Q7:S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2025-01-23T08:33:06Z</dcterms:modified>
</cp:coreProperties>
</file>